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'1кв'!$A$1:$E$48</definedName>
    <definedName name="_xlnm.Print_Area" localSheetId="1">'2кв'!$A$1:$E$51</definedName>
    <definedName name="_xlnm.Print_Area" localSheetId="2">'3кв'!$A$1:$E$50</definedName>
    <definedName name="_xlnm.Print_Area" localSheetId="3">'4кв'!$A$1:$E$51</definedName>
    <definedName name="_xlnm.Print_Area" localSheetId="4">отчет!$A$1:$C$38</definedName>
  </definedNames>
  <calcPr calcId="152511" refMode="R1C1"/>
</workbook>
</file>

<file path=xl/calcChain.xml><?xml version="1.0" encoding="utf-8"?>
<calcChain xmlns="http://schemas.openxmlformats.org/spreadsheetml/2006/main">
  <c r="C20" i="23" l="1"/>
  <c r="C19" i="23"/>
  <c r="C18" i="23"/>
  <c r="C16" i="23" s="1"/>
  <c r="C15" i="23"/>
  <c r="C13" i="23"/>
  <c r="C14" i="23"/>
  <c r="C12" i="23"/>
  <c r="C9" i="23"/>
  <c r="C8" i="23"/>
  <c r="C10" i="23" s="1"/>
  <c r="C6" i="23"/>
  <c r="C26" i="23"/>
  <c r="C21" i="23" l="1"/>
  <c r="B46" i="22"/>
  <c r="E25" i="22"/>
  <c r="B49" i="22" l="1"/>
  <c r="E23" i="22"/>
  <c r="E22" i="22"/>
  <c r="E28" i="22" s="1"/>
  <c r="B50" i="22" s="1"/>
  <c r="B51" i="22" l="1"/>
  <c r="B45" i="21"/>
  <c r="E27" i="21"/>
  <c r="E25" i="21"/>
  <c r="E25" i="20" l="1"/>
  <c r="B48" i="21" l="1"/>
  <c r="E23" i="21"/>
  <c r="B49" i="21" s="1"/>
  <c r="E22" i="21"/>
  <c r="B49" i="20"/>
  <c r="E23" i="20"/>
  <c r="E22" i="20"/>
  <c r="E28" i="20" s="1"/>
  <c r="B50" i="20" s="1"/>
  <c r="B50" i="21" l="1"/>
  <c r="B46" i="19"/>
  <c r="E23" i="19"/>
  <c r="E22" i="19"/>
  <c r="E25" i="19" l="1"/>
  <c r="B47" i="19" s="1"/>
  <c r="B48" i="19" s="1"/>
  <c r="B46" i="20" s="1"/>
  <c r="B51" i="20" s="1"/>
</calcChain>
</file>

<file path=xl/sharedStrings.xml><?xml version="1.0" encoding="utf-8"?>
<sst xmlns="http://schemas.openxmlformats.org/spreadsheetml/2006/main" count="269" uniqueCount="100">
  <si>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</si>
  <si>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</si>
  <si>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</si>
  <si>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</si>
  <si>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</si>
  <si>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</si>
  <si>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</si>
  <si>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</si>
  <si>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</si>
  <si>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</si>
  <si>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</si>
  <si>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</si>
  <si>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</si>
  <si>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</si>
  <si>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</si>
  <si>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</si>
  <si>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</si>
  <si>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</si>
  <si>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</si>
  <si>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</si>
  <si>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</si>
  <si>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</si>
  <si>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</si>
  <si>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</si>
  <si>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Гончаровой Марины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</si>
  <si>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7от 18.03.2013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</si>
  <si>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</si>
  <si>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</si>
  <si>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</si>
  <si>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Гончаровой М.А.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</si>
  <si>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</si>
  <si>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</si>
  <si>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</si>
  <si>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</si>
  <si>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</si>
  <si>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</si>
  <si>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</si>
  <si>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</si>
  <si>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</si>
  <si>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</si>
  <si>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Общая площадь квартир  - 636,3 м2</t>
  </si>
  <si>
    <t>1 квартал</t>
  </si>
  <si>
    <t xml:space="preserve">Остаток на начало квартала </t>
  </si>
  <si>
    <t xml:space="preserve">Услуги по содержанию многоквартирного дома </t>
  </si>
  <si>
    <t>Интернет Квант-телеком</t>
  </si>
  <si>
    <t>за 1 квартал 2023 года</t>
  </si>
  <si>
    <t>"31" 03 2023 г.</t>
  </si>
  <si>
    <t>Предъявлено населению 38202руб.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</si>
  <si>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</si>
  <si>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тридцать три тысячи шестьсот семнадцать рублей 76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</si>
  <si>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</si>
  <si>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</si>
  <si>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</si>
  <si>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</si>
  <si>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</si>
  <si>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</si>
  <si>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</si>
  <si>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зачеканка слуховых окон(кв8)</t>
  </si>
  <si>
    <t>ремонт цоколя(смета)</t>
  </si>
  <si>
    <t>июнь</t>
  </si>
  <si>
    <t>ч/ч</t>
  </si>
  <si>
    <t xml:space="preserve">           2. Всего за период с "01" 04 2023 г. по "30" 06 2023 г. выполнено работ (оказано услуг) на общую сумму шестьдесят тысяч двадцать восемь рублей 66 копеек</t>
  </si>
  <si>
    <t>Ремонт двери в сарае (кв1)</t>
  </si>
  <si>
    <t>сентябрь</t>
  </si>
  <si>
    <t xml:space="preserve">           2. Всего за период с "01" 07 2023 г. по "30" 09 2023 г. выполнено работ (оказано услуг) на общую сумму сорок четыре тысячи двести восемьдесят один рубль 46 копеек</t>
  </si>
  <si>
    <t>Предъявлено населению 42748,08</t>
  </si>
  <si>
    <t>за 4 квартал 2023 года</t>
  </si>
  <si>
    <t>31.12.2023 г.</t>
  </si>
  <si>
    <t>4 квартал</t>
  </si>
  <si>
    <t>ремонт двери сарая (кв4)</t>
  </si>
  <si>
    <t>ноябрь</t>
  </si>
  <si>
    <t>Испытания эл.сетей</t>
  </si>
  <si>
    <t xml:space="preserve">           2. Всего за период с "01" 10 2023 г. по "31" 12 2023 г. выполнено работ (оказано услуг) на общую сумму пятьдесят девять тысяч семьсот пять рублей 53 копейки.</t>
  </si>
  <si>
    <t>ОТЧЕТ</t>
  </si>
  <si>
    <t>О ВЫПОЛНЕННЫХ РАБОТАХ И ДВИЖЕНИИ  СРЕДСТВ</t>
  </si>
  <si>
    <t>по ж.д. ул.Гагарина, д.2</t>
  </si>
  <si>
    <t>Остаток на начало периода</t>
  </si>
  <si>
    <t xml:space="preserve">Доходы: </t>
  </si>
  <si>
    <t xml:space="preserve">Начислено всего </t>
  </si>
  <si>
    <t>Оплачено в текущем периоде по квитанциям</t>
  </si>
  <si>
    <t>Оплачено за размещение оборудования в МОП интернет Квант-телеком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</si>
  <si>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</si>
  <si>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</si>
  <si>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</si>
  <si>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</si>
  <si>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</si>
  <si>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</si>
  <si>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</si>
  <si>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</si>
  <si>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</si>
  <si>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31.12.2023 г.</t>
  </si>
  <si>
    <t>Непредвиденные работы 21,5 ч/ч</t>
  </si>
  <si>
    <t xml:space="preserve">   * Ремонт цоколя</t>
  </si>
  <si>
    <t xml:space="preserve">   * Испытания эл.сетей</t>
  </si>
  <si>
    <t>Остаток средств на 01.01.2024</t>
  </si>
  <si>
    <t>Задолженность населения по оплате на 01.01.2023 г.</t>
  </si>
  <si>
    <t>Задолженность населения по оплате на 01.01.2024 г.</t>
  </si>
  <si>
    <t>Отчет за 2023 год.</t>
  </si>
  <si>
    <t>Перечень предлагаемых работ на 2024 год.</t>
  </si>
  <si>
    <t>Предложение по структуре тарифа 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</si>
</sst>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1" applyFont="1"/>
    <xf numFmtId="0" fontId="10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39" fontId="8" fillId="0" borderId="0" xfId="0" applyNumberFormat="1" applyFont="1"/>
    <xf numFmtId="164" fontId="8" fillId="0" borderId="0" xfId="1" applyNumberFormat="1" applyFont="1"/>
    <xf numFmtId="0" fontId="3" fillId="0" borderId="1" xfId="0" applyFont="1" applyBorder="1" applyAlignment="1">
      <alignment wrapText="1"/>
    </xf>
    <xf numFmtId="43" fontId="4" fillId="0" borderId="0" xfId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5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5" fillId="0" borderId="1" xfId="0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4" fillId="0" borderId="1" xfId="0" applyNumberFormat="1" applyFon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43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3" fillId="0" borderId="0" xfId="1" applyFont="1" applyBorder="1" applyAlignment="1">
      <alignment horizontal="left"/>
    </xf>
    <xf numFmtId="43" fontId="3" fillId="0" borderId="2" xfId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34" zoomScaleSheetLayoutView="100" workbookViewId="0">
      <selection activeCell="B45" sqref="B45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0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45</v>
      </c>
      <c r="B3" s="40"/>
      <c r="C3" s="40"/>
      <c r="D3" s="40"/>
      <c r="E3" s="40"/>
    </row>
    <row r="4" spans="1:5" s="1" customFormat="1" ht="15.75" x14ac:dyDescent="0.25">
      <c r="A4" s="20" t="s">
        <v>13</v>
      </c>
      <c r="B4" s="4"/>
      <c r="C4" s="4"/>
      <c r="D4" s="41" t="s">
        <v>46</v>
      </c>
      <c r="E4" s="41"/>
    </row>
    <row r="5" spans="1:5" x14ac:dyDescent="0.25">
      <c r="A5" s="27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23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24</v>
      </c>
      <c r="B9" s="42"/>
      <c r="C9" s="42"/>
      <c r="D9" s="42"/>
      <c r="E9" s="42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8.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48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9" x14ac:dyDescent="0.25">
      <c r="A17" s="42" t="s">
        <v>17</v>
      </c>
      <c r="B17" s="42"/>
      <c r="C17" s="42"/>
      <c r="D17" s="42"/>
      <c r="E17" s="42"/>
    </row>
    <row r="18" spans="1:9" ht="60.75" customHeight="1" x14ac:dyDescent="0.25">
      <c r="A18" s="42" t="s">
        <v>26</v>
      </c>
      <c r="B18" s="42"/>
      <c r="C18" s="42"/>
      <c r="D18" s="42"/>
      <c r="E18" s="42"/>
    </row>
    <row r="19" spans="1:9" ht="30" customHeight="1" x14ac:dyDescent="0.25">
      <c r="A19" s="43" t="s">
        <v>27</v>
      </c>
      <c r="B19" s="43"/>
      <c r="C19" s="43"/>
      <c r="D19" s="43"/>
      <c r="E19" s="43"/>
    </row>
    <row r="20" spans="1:9" x14ac:dyDescent="0.25">
      <c r="A20" s="43"/>
      <c r="B20" s="43"/>
      <c r="C20" s="43"/>
      <c r="D20" s="43"/>
      <c r="E20" s="43"/>
      <c r="F20" s="2">
        <v>636.70000000000005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3" t="s">
        <v>43</v>
      </c>
      <c r="B22" s="9" t="s">
        <v>34</v>
      </c>
      <c r="C22" s="3" t="s">
        <v>4</v>
      </c>
      <c r="D22" s="3">
        <v>13.7</v>
      </c>
      <c r="E22" s="8">
        <f>D22*F20*G20</f>
        <v>26168.370000000003</v>
      </c>
    </row>
    <row r="23" spans="1:9" x14ac:dyDescent="0.25">
      <c r="A23" s="7" t="s">
        <v>38</v>
      </c>
      <c r="B23" s="9" t="s">
        <v>28</v>
      </c>
      <c r="C23" s="3" t="s">
        <v>4</v>
      </c>
      <c r="D23" s="3">
        <v>3.9</v>
      </c>
      <c r="E23" s="8">
        <f>D23*F20*G20</f>
        <v>7449.39</v>
      </c>
    </row>
    <row r="24" spans="1:9" s="18" customFormat="1" x14ac:dyDescent="0.25">
      <c r="A24" s="7" t="s">
        <v>30</v>
      </c>
      <c r="B24" s="9" t="s">
        <v>41</v>
      </c>
      <c r="C24" s="3" t="s">
        <v>31</v>
      </c>
      <c r="D24" s="3"/>
      <c r="E24" s="8"/>
    </row>
    <row r="25" spans="1:9" s="18" customFormat="1" x14ac:dyDescent="0.25">
      <c r="A25" s="10" t="s">
        <v>32</v>
      </c>
      <c r="B25" s="11"/>
      <c r="C25" s="12"/>
      <c r="D25" s="12"/>
      <c r="E25" s="13">
        <f>SUM(E22:E24)</f>
        <v>33617.760000000002</v>
      </c>
    </row>
    <row r="26" spans="1:9" s="18" customFormat="1" x14ac:dyDescent="0.25">
      <c r="A26" s="2"/>
      <c r="B26" s="2"/>
      <c r="C26" s="2"/>
      <c r="D26" s="2"/>
      <c r="E26" s="2"/>
    </row>
    <row r="27" spans="1:9" s="14" customFormat="1" ht="33" customHeight="1" x14ac:dyDescent="0.25">
      <c r="A27" s="49" t="s">
        <v>49</v>
      </c>
      <c r="B27" s="49"/>
      <c r="C27" s="49"/>
      <c r="D27" s="49"/>
      <c r="E27" s="49"/>
    </row>
    <row r="28" spans="1:9" ht="28.5" customHeight="1" x14ac:dyDescent="0.25">
      <c r="A28" s="42" t="s">
        <v>21</v>
      </c>
      <c r="B28" s="42"/>
      <c r="C28" s="42"/>
      <c r="D28" s="42"/>
      <c r="E28" s="42"/>
    </row>
    <row r="29" spans="1:9" x14ac:dyDescent="0.25">
      <c r="A29" s="42" t="s">
        <v>20</v>
      </c>
      <c r="B29" s="42"/>
      <c r="C29" s="42"/>
      <c r="D29" s="42"/>
      <c r="E29" s="42"/>
    </row>
    <row r="30" spans="1:9" ht="30" customHeight="1" x14ac:dyDescent="0.25">
      <c r="A30" s="42" t="s">
        <v>33</v>
      </c>
      <c r="B30" s="42"/>
      <c r="C30" s="42"/>
      <c r="D30" s="42"/>
      <c r="E30" s="42"/>
      <c r="I30" s="2" t="s">
        <v>18</v>
      </c>
    </row>
    <row r="31" spans="1:9" x14ac:dyDescent="0.25">
      <c r="A31" s="42" t="s">
        <v>18</v>
      </c>
      <c r="B31" s="42"/>
      <c r="C31" s="42"/>
      <c r="D31" s="42"/>
      <c r="E31" s="42"/>
      <c r="F31" s="14"/>
      <c r="G31" s="14"/>
      <c r="H31" s="15"/>
    </row>
    <row r="32" spans="1:9" ht="30.75" customHeight="1" x14ac:dyDescent="0.25">
      <c r="A32" s="50" t="s">
        <v>5</v>
      </c>
      <c r="B32" s="50"/>
      <c r="C32" s="50"/>
      <c r="D32" s="50"/>
      <c r="E32" s="50"/>
    </row>
    <row r="33" spans="1:5" x14ac:dyDescent="0.25">
      <c r="A33" s="42" t="s">
        <v>18</v>
      </c>
      <c r="B33" s="42"/>
      <c r="C33" s="42"/>
      <c r="D33" s="42"/>
      <c r="E33" s="42"/>
    </row>
    <row r="34" spans="1:5" x14ac:dyDescent="0.25">
      <c r="A34" s="51" t="s">
        <v>50</v>
      </c>
      <c r="B34" s="51"/>
      <c r="C34" s="51"/>
      <c r="D34" s="51"/>
      <c r="E34" s="5"/>
    </row>
    <row r="35" spans="1:5" x14ac:dyDescent="0.25">
      <c r="B35" s="48" t="s">
        <v>19</v>
      </c>
      <c r="C35" s="48"/>
      <c r="D35" s="48"/>
      <c r="E35" s="6" t="s">
        <v>6</v>
      </c>
    </row>
    <row r="36" spans="1:5" x14ac:dyDescent="0.25">
      <c r="A36" s="26"/>
      <c r="B36" s="26"/>
      <c r="C36" s="26"/>
      <c r="D36" s="26"/>
      <c r="E36" s="26"/>
    </row>
    <row r="37" spans="1:5" x14ac:dyDescent="0.25">
      <c r="A37" s="51" t="s">
        <v>29</v>
      </c>
      <c r="B37" s="51"/>
      <c r="C37" s="51"/>
      <c r="D37" s="51"/>
      <c r="E37" s="5"/>
    </row>
    <row r="38" spans="1:5" x14ac:dyDescent="0.25">
      <c r="B38" s="48" t="s">
        <v>19</v>
      </c>
      <c r="C38" s="48"/>
      <c r="D38" s="48"/>
      <c r="E38" s="6" t="s">
        <v>6</v>
      </c>
    </row>
    <row r="41" spans="1:5" x14ac:dyDescent="0.25">
      <c r="A41" s="2" t="s">
        <v>40</v>
      </c>
    </row>
    <row r="42" spans="1:5" x14ac:dyDescent="0.25">
      <c r="A42" s="14" t="s">
        <v>35</v>
      </c>
    </row>
    <row r="43" spans="1:5" x14ac:dyDescent="0.25">
      <c r="A43" s="2" t="s">
        <v>42</v>
      </c>
      <c r="B43" s="22">
        <v>37647.949999999997</v>
      </c>
    </row>
    <row r="44" spans="1:5" x14ac:dyDescent="0.25">
      <c r="A44" s="19" t="s">
        <v>47</v>
      </c>
      <c r="B44" s="16"/>
    </row>
    <row r="45" spans="1:5" x14ac:dyDescent="0.25">
      <c r="A45" s="2" t="s">
        <v>36</v>
      </c>
      <c r="B45" s="24">
        <v>34922</v>
      </c>
    </row>
    <row r="46" spans="1:5" x14ac:dyDescent="0.25">
      <c r="A46" s="2" t="s">
        <v>44</v>
      </c>
      <c r="B46" s="24">
        <f>100*3</f>
        <v>300</v>
      </c>
    </row>
    <row r="47" spans="1:5" ht="30" x14ac:dyDescent="0.25">
      <c r="A47" s="25" t="s">
        <v>37</v>
      </c>
      <c r="B47" s="24">
        <f>E25</f>
        <v>33617.760000000002</v>
      </c>
    </row>
    <row r="48" spans="1:5" x14ac:dyDescent="0.25">
      <c r="A48" s="17" t="s">
        <v>39</v>
      </c>
      <c r="B48" s="21">
        <f>B43+B45+B46-B47</f>
        <v>39252.189999999995</v>
      </c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32" zoomScaleSheetLayoutView="100" workbookViewId="0">
      <selection activeCell="B48" sqref="B48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0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51</v>
      </c>
      <c r="B3" s="40"/>
      <c r="C3" s="40"/>
      <c r="D3" s="40"/>
      <c r="E3" s="40"/>
    </row>
    <row r="4" spans="1:5" s="1" customFormat="1" ht="15.75" x14ac:dyDescent="0.25">
      <c r="A4" s="20" t="s">
        <v>13</v>
      </c>
      <c r="B4" s="4"/>
      <c r="C4" s="4"/>
      <c r="D4" s="41" t="s">
        <v>52</v>
      </c>
      <c r="E4" s="41"/>
    </row>
    <row r="5" spans="1:5" x14ac:dyDescent="0.25">
      <c r="A5" s="30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23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24</v>
      </c>
      <c r="B9" s="42"/>
      <c r="C9" s="42"/>
      <c r="D9" s="42"/>
      <c r="E9" s="42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8.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48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7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26</v>
      </c>
      <c r="B18" s="42"/>
      <c r="C18" s="42"/>
      <c r="D18" s="42"/>
      <c r="E18" s="42"/>
    </row>
    <row r="19" spans="1:7" ht="30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636.70000000000005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43</v>
      </c>
      <c r="B22" s="9" t="s">
        <v>34</v>
      </c>
      <c r="C22" s="3" t="s">
        <v>4</v>
      </c>
      <c r="D22" s="3">
        <v>13.7</v>
      </c>
      <c r="E22" s="8">
        <f>D22*F20*G20</f>
        <v>26168.370000000003</v>
      </c>
    </row>
    <row r="23" spans="1:7" x14ac:dyDescent="0.25">
      <c r="A23" s="7" t="s">
        <v>38</v>
      </c>
      <c r="B23" s="9" t="s">
        <v>28</v>
      </c>
      <c r="C23" s="3" t="s">
        <v>4</v>
      </c>
      <c r="D23" s="3">
        <v>3.9</v>
      </c>
      <c r="E23" s="8">
        <f>D23*F20*G20</f>
        <v>7449.39</v>
      </c>
    </row>
    <row r="24" spans="1:7" s="18" customFormat="1" x14ac:dyDescent="0.25">
      <c r="A24" s="7" t="s">
        <v>30</v>
      </c>
      <c r="B24" s="9" t="s">
        <v>53</v>
      </c>
      <c r="C24" s="3" t="s">
        <v>31</v>
      </c>
      <c r="D24" s="3"/>
      <c r="E24" s="8">
        <v>1308.53</v>
      </c>
    </row>
    <row r="25" spans="1:7" s="18" customFormat="1" x14ac:dyDescent="0.25">
      <c r="A25" s="7" t="s">
        <v>57</v>
      </c>
      <c r="B25" s="9" t="s">
        <v>59</v>
      </c>
      <c r="C25" s="3" t="s">
        <v>60</v>
      </c>
      <c r="D25" s="3">
        <v>2</v>
      </c>
      <c r="E25" s="8">
        <f>D25*235.95</f>
        <v>471.9</v>
      </c>
    </row>
    <row r="26" spans="1:7" s="18" customFormat="1" x14ac:dyDescent="0.25">
      <c r="A26" s="7" t="s">
        <v>58</v>
      </c>
      <c r="B26" s="9" t="s">
        <v>59</v>
      </c>
      <c r="C26" s="3" t="s">
        <v>31</v>
      </c>
      <c r="D26" s="3"/>
      <c r="E26" s="8">
        <v>24630.47</v>
      </c>
    </row>
    <row r="27" spans="1:7" s="18" customFormat="1" x14ac:dyDescent="0.25">
      <c r="A27" s="7"/>
      <c r="B27" s="9"/>
      <c r="C27" s="3"/>
      <c r="D27" s="3"/>
      <c r="E27" s="8"/>
    </row>
    <row r="28" spans="1:7" s="18" customFormat="1" x14ac:dyDescent="0.25">
      <c r="A28" s="10" t="s">
        <v>32</v>
      </c>
      <c r="B28" s="11"/>
      <c r="C28" s="12"/>
      <c r="D28" s="12"/>
      <c r="E28" s="13">
        <f>SUM(E22:E27)</f>
        <v>60028.66</v>
      </c>
    </row>
    <row r="29" spans="1:7" s="18" customFormat="1" x14ac:dyDescent="0.25">
      <c r="A29" s="2"/>
      <c r="B29" s="2"/>
      <c r="C29" s="2"/>
      <c r="D29" s="2"/>
      <c r="E29" s="2"/>
    </row>
    <row r="30" spans="1:7" s="14" customFormat="1" ht="33" customHeight="1" x14ac:dyDescent="0.25">
      <c r="A30" s="49" t="s">
        <v>61</v>
      </c>
      <c r="B30" s="49"/>
      <c r="C30" s="49"/>
      <c r="D30" s="49"/>
      <c r="E30" s="49"/>
    </row>
    <row r="31" spans="1:7" ht="28.5" customHeight="1" x14ac:dyDescent="0.25">
      <c r="A31" s="42" t="s">
        <v>21</v>
      </c>
      <c r="B31" s="42"/>
      <c r="C31" s="42"/>
      <c r="D31" s="42"/>
      <c r="E31" s="42"/>
    </row>
    <row r="32" spans="1:7" x14ac:dyDescent="0.25">
      <c r="A32" s="42" t="s">
        <v>20</v>
      </c>
      <c r="B32" s="42"/>
      <c r="C32" s="42"/>
      <c r="D32" s="42"/>
      <c r="E32" s="42"/>
    </row>
    <row r="33" spans="1:9" ht="30" customHeight="1" x14ac:dyDescent="0.25">
      <c r="A33" s="42" t="s">
        <v>33</v>
      </c>
      <c r="B33" s="42"/>
      <c r="C33" s="42"/>
      <c r="D33" s="42"/>
      <c r="E33" s="42"/>
      <c r="I33" s="2" t="s">
        <v>18</v>
      </c>
    </row>
    <row r="34" spans="1:9" x14ac:dyDescent="0.25">
      <c r="A34" s="42" t="s">
        <v>18</v>
      </c>
      <c r="B34" s="42"/>
      <c r="C34" s="42"/>
      <c r="D34" s="42"/>
      <c r="E34" s="42"/>
      <c r="F34" s="14"/>
      <c r="G34" s="14"/>
      <c r="H34" s="15"/>
    </row>
    <row r="35" spans="1:9" ht="30.75" customHeight="1" x14ac:dyDescent="0.25">
      <c r="A35" s="50" t="s">
        <v>5</v>
      </c>
      <c r="B35" s="50"/>
      <c r="C35" s="50"/>
      <c r="D35" s="50"/>
      <c r="E35" s="50"/>
    </row>
    <row r="36" spans="1:9" x14ac:dyDescent="0.25">
      <c r="A36" s="42" t="s">
        <v>18</v>
      </c>
      <c r="B36" s="42"/>
      <c r="C36" s="42"/>
      <c r="D36" s="42"/>
      <c r="E36" s="42"/>
    </row>
    <row r="37" spans="1:9" x14ac:dyDescent="0.25">
      <c r="A37" s="51" t="s">
        <v>50</v>
      </c>
      <c r="B37" s="51"/>
      <c r="C37" s="51"/>
      <c r="D37" s="51"/>
      <c r="E37" s="5"/>
    </row>
    <row r="38" spans="1:9" x14ac:dyDescent="0.25">
      <c r="B38" s="48" t="s">
        <v>19</v>
      </c>
      <c r="C38" s="48"/>
      <c r="D38" s="48"/>
      <c r="E38" s="6" t="s">
        <v>6</v>
      </c>
    </row>
    <row r="39" spans="1:9" x14ac:dyDescent="0.25">
      <c r="A39" s="29"/>
      <c r="B39" s="29"/>
      <c r="C39" s="29"/>
      <c r="D39" s="29"/>
      <c r="E39" s="29"/>
    </row>
    <row r="40" spans="1:9" x14ac:dyDescent="0.25">
      <c r="A40" s="51" t="s">
        <v>29</v>
      </c>
      <c r="B40" s="51"/>
      <c r="C40" s="51"/>
      <c r="D40" s="51"/>
      <c r="E40" s="5"/>
    </row>
    <row r="41" spans="1:9" x14ac:dyDescent="0.25">
      <c r="B41" s="48" t="s">
        <v>19</v>
      </c>
      <c r="C41" s="48"/>
      <c r="D41" s="48"/>
      <c r="E41" s="6" t="s">
        <v>6</v>
      </c>
    </row>
    <row r="44" spans="1:9" x14ac:dyDescent="0.25">
      <c r="A44" s="2" t="s">
        <v>40</v>
      </c>
    </row>
    <row r="45" spans="1:9" x14ac:dyDescent="0.25">
      <c r="A45" s="14" t="s">
        <v>35</v>
      </c>
    </row>
    <row r="46" spans="1:9" x14ac:dyDescent="0.25">
      <c r="A46" s="2" t="s">
        <v>42</v>
      </c>
      <c r="B46" s="22">
        <f>'1кв'!B48</f>
        <v>39252.189999999995</v>
      </c>
    </row>
    <row r="47" spans="1:9" x14ac:dyDescent="0.25">
      <c r="A47" s="19" t="s">
        <v>47</v>
      </c>
      <c r="B47" s="16"/>
    </row>
    <row r="48" spans="1:9" x14ac:dyDescent="0.25">
      <c r="A48" s="2" t="s">
        <v>36</v>
      </c>
      <c r="B48" s="24">
        <v>40850</v>
      </c>
    </row>
    <row r="49" spans="1:2" x14ac:dyDescent="0.25">
      <c r="A49" s="2" t="s">
        <v>44</v>
      </c>
      <c r="B49" s="24">
        <f>100*3</f>
        <v>300</v>
      </c>
    </row>
    <row r="50" spans="1:2" ht="30" x14ac:dyDescent="0.25">
      <c r="A50" s="28" t="s">
        <v>37</v>
      </c>
      <c r="B50" s="24">
        <f>E28</f>
        <v>60028.66</v>
      </c>
    </row>
    <row r="51" spans="1:2" x14ac:dyDescent="0.25">
      <c r="A51" s="17" t="s">
        <v>39</v>
      </c>
      <c r="B51" s="21">
        <f>B46+B48+B49-B50</f>
        <v>20373.53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34" zoomScaleSheetLayoutView="100" workbookViewId="0">
      <selection activeCell="B47" sqref="B47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0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54</v>
      </c>
      <c r="B3" s="40"/>
      <c r="C3" s="40"/>
      <c r="D3" s="40"/>
      <c r="E3" s="40"/>
    </row>
    <row r="4" spans="1:5" s="1" customFormat="1" ht="15.75" x14ac:dyDescent="0.25">
      <c r="A4" s="20" t="s">
        <v>13</v>
      </c>
      <c r="B4" s="4"/>
      <c r="C4" s="4"/>
      <c r="D4" s="41" t="s">
        <v>55</v>
      </c>
      <c r="E4" s="41"/>
    </row>
    <row r="5" spans="1:5" x14ac:dyDescent="0.25">
      <c r="A5" s="30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23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24</v>
      </c>
      <c r="B9" s="42"/>
      <c r="C9" s="42"/>
      <c r="D9" s="42"/>
      <c r="E9" s="42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8.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48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9" x14ac:dyDescent="0.25">
      <c r="A17" s="42" t="s">
        <v>17</v>
      </c>
      <c r="B17" s="42"/>
      <c r="C17" s="42"/>
      <c r="D17" s="42"/>
      <c r="E17" s="42"/>
    </row>
    <row r="18" spans="1:9" ht="60.75" customHeight="1" x14ac:dyDescent="0.25">
      <c r="A18" s="42" t="s">
        <v>26</v>
      </c>
      <c r="B18" s="42"/>
      <c r="C18" s="42"/>
      <c r="D18" s="42"/>
      <c r="E18" s="42"/>
    </row>
    <row r="19" spans="1:9" ht="30" customHeight="1" x14ac:dyDescent="0.25">
      <c r="A19" s="43" t="s">
        <v>27</v>
      </c>
      <c r="B19" s="43"/>
      <c r="C19" s="43"/>
      <c r="D19" s="43"/>
      <c r="E19" s="43"/>
    </row>
    <row r="20" spans="1:9" x14ac:dyDescent="0.25">
      <c r="A20" s="43"/>
      <c r="B20" s="43"/>
      <c r="C20" s="43"/>
      <c r="D20" s="43"/>
      <c r="E20" s="43"/>
      <c r="F20" s="2">
        <v>636.70000000000005</v>
      </c>
      <c r="G20" s="2">
        <v>3</v>
      </c>
    </row>
    <row r="21" spans="1:9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9" ht="38.25" x14ac:dyDescent="0.25">
      <c r="A22" s="23" t="s">
        <v>43</v>
      </c>
      <c r="B22" s="9" t="s">
        <v>34</v>
      </c>
      <c r="C22" s="3" t="s">
        <v>4</v>
      </c>
      <c r="D22" s="3">
        <v>15.33</v>
      </c>
      <c r="E22" s="8">
        <f>D22*F20*G20</f>
        <v>29281.833000000002</v>
      </c>
    </row>
    <row r="23" spans="1:9" x14ac:dyDescent="0.25">
      <c r="A23" s="7" t="s">
        <v>38</v>
      </c>
      <c r="B23" s="9" t="s">
        <v>28</v>
      </c>
      <c r="C23" s="3" t="s">
        <v>4</v>
      </c>
      <c r="D23" s="3">
        <v>4.3600000000000003</v>
      </c>
      <c r="E23" s="8">
        <f>D23*F20*G20</f>
        <v>8328.0360000000019</v>
      </c>
    </row>
    <row r="24" spans="1:9" s="18" customFormat="1" x14ac:dyDescent="0.25">
      <c r="A24" s="7" t="s">
        <v>30</v>
      </c>
      <c r="B24" s="9" t="s">
        <v>56</v>
      </c>
      <c r="C24" s="3" t="s">
        <v>31</v>
      </c>
      <c r="D24" s="3"/>
      <c r="E24" s="8">
        <v>4070.89</v>
      </c>
    </row>
    <row r="25" spans="1:9" s="18" customFormat="1" x14ac:dyDescent="0.25">
      <c r="A25" s="35" t="s">
        <v>62</v>
      </c>
      <c r="B25" s="9" t="s">
        <v>63</v>
      </c>
      <c r="C25" s="3" t="s">
        <v>60</v>
      </c>
      <c r="D25" s="3">
        <v>10</v>
      </c>
      <c r="E25" s="8">
        <f>D25*260.07</f>
        <v>2600.6999999999998</v>
      </c>
    </row>
    <row r="26" spans="1:9" s="18" customFormat="1" x14ac:dyDescent="0.25">
      <c r="A26" s="7"/>
      <c r="B26" s="9"/>
      <c r="C26" s="3"/>
      <c r="D26" s="3"/>
      <c r="E26" s="8"/>
    </row>
    <row r="27" spans="1:9" s="18" customFormat="1" x14ac:dyDescent="0.25">
      <c r="A27" s="10" t="s">
        <v>32</v>
      </c>
      <c r="B27" s="11"/>
      <c r="C27" s="12"/>
      <c r="D27" s="12"/>
      <c r="E27" s="13">
        <f>SUM(E22:E26)</f>
        <v>44281.459000000003</v>
      </c>
    </row>
    <row r="28" spans="1:9" s="18" customFormat="1" x14ac:dyDescent="0.25">
      <c r="A28" s="2"/>
      <c r="B28" s="2"/>
      <c r="C28" s="2"/>
      <c r="D28" s="2"/>
      <c r="E28" s="2"/>
    </row>
    <row r="29" spans="1:9" s="14" customFormat="1" ht="33" customHeight="1" x14ac:dyDescent="0.25">
      <c r="A29" s="49" t="s">
        <v>64</v>
      </c>
      <c r="B29" s="49"/>
      <c r="C29" s="49"/>
      <c r="D29" s="49"/>
      <c r="E29" s="49"/>
    </row>
    <row r="30" spans="1:9" ht="28.5" customHeight="1" x14ac:dyDescent="0.25">
      <c r="A30" s="42" t="s">
        <v>21</v>
      </c>
      <c r="B30" s="42"/>
      <c r="C30" s="42"/>
      <c r="D30" s="42"/>
      <c r="E30" s="42"/>
    </row>
    <row r="31" spans="1:9" x14ac:dyDescent="0.25">
      <c r="A31" s="42" t="s">
        <v>20</v>
      </c>
      <c r="B31" s="42"/>
      <c r="C31" s="42"/>
      <c r="D31" s="42"/>
      <c r="E31" s="42"/>
    </row>
    <row r="32" spans="1:9" ht="30" customHeight="1" x14ac:dyDescent="0.25">
      <c r="A32" s="42" t="s">
        <v>33</v>
      </c>
      <c r="B32" s="42"/>
      <c r="C32" s="42"/>
      <c r="D32" s="42"/>
      <c r="E32" s="42"/>
      <c r="I32" s="2" t="s">
        <v>18</v>
      </c>
    </row>
    <row r="33" spans="1:8" x14ac:dyDescent="0.25">
      <c r="A33" s="42" t="s">
        <v>18</v>
      </c>
      <c r="B33" s="42"/>
      <c r="C33" s="42"/>
      <c r="D33" s="42"/>
      <c r="E33" s="42"/>
      <c r="F33" s="14"/>
      <c r="G33" s="14"/>
      <c r="H33" s="15"/>
    </row>
    <row r="34" spans="1:8" ht="30.75" customHeight="1" x14ac:dyDescent="0.25">
      <c r="A34" s="50" t="s">
        <v>5</v>
      </c>
      <c r="B34" s="50"/>
      <c r="C34" s="50"/>
      <c r="D34" s="50"/>
      <c r="E34" s="50"/>
    </row>
    <row r="35" spans="1:8" x14ac:dyDescent="0.25">
      <c r="A35" s="42" t="s">
        <v>18</v>
      </c>
      <c r="B35" s="42"/>
      <c r="C35" s="42"/>
      <c r="D35" s="42"/>
      <c r="E35" s="42"/>
    </row>
    <row r="36" spans="1:8" x14ac:dyDescent="0.25">
      <c r="A36" s="51" t="s">
        <v>50</v>
      </c>
      <c r="B36" s="51"/>
      <c r="C36" s="51"/>
      <c r="D36" s="51"/>
      <c r="E36" s="5"/>
    </row>
    <row r="37" spans="1:8" x14ac:dyDescent="0.25">
      <c r="B37" s="48" t="s">
        <v>19</v>
      </c>
      <c r="C37" s="48"/>
      <c r="D37" s="48"/>
      <c r="E37" s="6" t="s">
        <v>6</v>
      </c>
    </row>
    <row r="38" spans="1:8" x14ac:dyDescent="0.25">
      <c r="A38" s="29"/>
      <c r="B38" s="29"/>
      <c r="C38" s="29"/>
      <c r="D38" s="29"/>
      <c r="E38" s="29"/>
    </row>
    <row r="39" spans="1:8" x14ac:dyDescent="0.25">
      <c r="A39" s="51" t="s">
        <v>29</v>
      </c>
      <c r="B39" s="51"/>
      <c r="C39" s="51"/>
      <c r="D39" s="51"/>
      <c r="E39" s="5"/>
    </row>
    <row r="40" spans="1:8" x14ac:dyDescent="0.25">
      <c r="B40" s="48" t="s">
        <v>19</v>
      </c>
      <c r="C40" s="48"/>
      <c r="D40" s="48"/>
      <c r="E40" s="6" t="s">
        <v>6</v>
      </c>
    </row>
    <row r="43" spans="1:8" x14ac:dyDescent="0.25">
      <c r="A43" s="2" t="s">
        <v>40</v>
      </c>
    </row>
    <row r="44" spans="1:8" x14ac:dyDescent="0.25">
      <c r="A44" s="14" t="s">
        <v>35</v>
      </c>
    </row>
    <row r="45" spans="1:8" x14ac:dyDescent="0.25">
      <c r="A45" s="2" t="s">
        <v>42</v>
      </c>
      <c r="B45" s="22">
        <f>'2кв'!B51</f>
        <v>20373.53</v>
      </c>
    </row>
    <row r="46" spans="1:8" x14ac:dyDescent="0.25">
      <c r="A46" s="19" t="s">
        <v>65</v>
      </c>
      <c r="B46" s="16"/>
    </row>
    <row r="47" spans="1:8" x14ac:dyDescent="0.25">
      <c r="A47" s="2" t="s">
        <v>36</v>
      </c>
      <c r="B47" s="24">
        <v>41060.33</v>
      </c>
    </row>
    <row r="48" spans="1:8" x14ac:dyDescent="0.25">
      <c r="A48" s="2" t="s">
        <v>44</v>
      </c>
      <c r="B48" s="24">
        <f>100*3</f>
        <v>300</v>
      </c>
    </row>
    <row r="49" spans="1:2" ht="30" x14ac:dyDescent="0.25">
      <c r="A49" s="28" t="s">
        <v>37</v>
      </c>
      <c r="B49" s="24">
        <f>E27</f>
        <v>44281.459000000003</v>
      </c>
    </row>
    <row r="50" spans="1:2" x14ac:dyDescent="0.25">
      <c r="A50" s="17" t="s">
        <v>39</v>
      </c>
      <c r="B50" s="21">
        <f>B45+B47+B48-B49</f>
        <v>17452.400999999998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SheetLayoutView="100" workbookViewId="0">
      <selection activeCell="B48" sqref="B48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0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66</v>
      </c>
      <c r="B3" s="40"/>
      <c r="C3" s="40"/>
      <c r="D3" s="40"/>
      <c r="E3" s="40"/>
    </row>
    <row r="4" spans="1:5" s="1" customFormat="1" ht="15.75" x14ac:dyDescent="0.25">
      <c r="A4" s="20" t="s">
        <v>13</v>
      </c>
      <c r="B4" s="4"/>
      <c r="C4" s="4"/>
      <c r="D4" s="52"/>
      <c r="E4" s="34" t="s">
        <v>67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23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24</v>
      </c>
      <c r="B9" s="42"/>
      <c r="C9" s="42"/>
      <c r="D9" s="42"/>
      <c r="E9" s="42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8.5" customHeight="1" x14ac:dyDescent="0.25">
      <c r="A11" s="42" t="s">
        <v>25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48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7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26</v>
      </c>
      <c r="B18" s="42"/>
      <c r="C18" s="42"/>
      <c r="D18" s="42"/>
      <c r="E18" s="42"/>
    </row>
    <row r="19" spans="1:7" ht="30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636.70000000000005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43</v>
      </c>
      <c r="B22" s="9" t="s">
        <v>34</v>
      </c>
      <c r="C22" s="3" t="s">
        <v>4</v>
      </c>
      <c r="D22" s="3">
        <v>15.33</v>
      </c>
      <c r="E22" s="8">
        <f>D22*F20*G20</f>
        <v>29281.833000000002</v>
      </c>
    </row>
    <row r="23" spans="1:7" x14ac:dyDescent="0.25">
      <c r="A23" s="7" t="s">
        <v>38</v>
      </c>
      <c r="B23" s="9" t="s">
        <v>28</v>
      </c>
      <c r="C23" s="3" t="s">
        <v>4</v>
      </c>
      <c r="D23" s="3">
        <v>4.3600000000000003</v>
      </c>
      <c r="E23" s="8">
        <f>D23*F20*G20</f>
        <v>8328.0360000000019</v>
      </c>
    </row>
    <row r="24" spans="1:7" s="18" customFormat="1" x14ac:dyDescent="0.25">
      <c r="A24" s="7" t="s">
        <v>30</v>
      </c>
      <c r="B24" s="9" t="s">
        <v>68</v>
      </c>
      <c r="C24" s="3" t="s">
        <v>31</v>
      </c>
      <c r="D24" s="3"/>
      <c r="E24" s="8">
        <v>125</v>
      </c>
    </row>
    <row r="25" spans="1:7" s="18" customFormat="1" x14ac:dyDescent="0.25">
      <c r="A25" s="53" t="s">
        <v>69</v>
      </c>
      <c r="B25" s="9" t="s">
        <v>70</v>
      </c>
      <c r="C25" s="3" t="s">
        <v>60</v>
      </c>
      <c r="D25" s="3">
        <v>9.5</v>
      </c>
      <c r="E25" s="8">
        <f>D25*260.07</f>
        <v>2470.665</v>
      </c>
    </row>
    <row r="26" spans="1:7" s="18" customFormat="1" x14ac:dyDescent="0.25">
      <c r="A26" s="53" t="s">
        <v>71</v>
      </c>
      <c r="B26" s="9" t="s">
        <v>68</v>
      </c>
      <c r="C26" s="3" t="s">
        <v>31</v>
      </c>
      <c r="D26" s="3"/>
      <c r="E26" s="8">
        <v>19500</v>
      </c>
    </row>
    <row r="27" spans="1:7" s="18" customFormat="1" x14ac:dyDescent="0.25">
      <c r="A27" s="7"/>
      <c r="B27" s="9"/>
      <c r="C27" s="3"/>
      <c r="D27" s="3"/>
      <c r="E27" s="8"/>
    </row>
    <row r="28" spans="1:7" s="18" customFormat="1" x14ac:dyDescent="0.25">
      <c r="A28" s="10" t="s">
        <v>32</v>
      </c>
      <c r="B28" s="11"/>
      <c r="C28" s="12"/>
      <c r="D28" s="12"/>
      <c r="E28" s="13">
        <f>SUM(E22:E27)</f>
        <v>59705.534000000007</v>
      </c>
    </row>
    <row r="29" spans="1:7" s="18" customFormat="1" x14ac:dyDescent="0.25">
      <c r="A29" s="2"/>
      <c r="B29" s="2"/>
      <c r="C29" s="2"/>
      <c r="D29" s="2"/>
      <c r="E29" s="2"/>
    </row>
    <row r="30" spans="1:7" s="14" customFormat="1" ht="33" customHeight="1" x14ac:dyDescent="0.25">
      <c r="A30" s="49" t="s">
        <v>72</v>
      </c>
      <c r="B30" s="49"/>
      <c r="C30" s="49"/>
      <c r="D30" s="49"/>
      <c r="E30" s="49"/>
    </row>
    <row r="31" spans="1:7" ht="28.5" customHeight="1" x14ac:dyDescent="0.25">
      <c r="A31" s="42" t="s">
        <v>21</v>
      </c>
      <c r="B31" s="42"/>
      <c r="C31" s="42"/>
      <c r="D31" s="42"/>
      <c r="E31" s="42"/>
    </row>
    <row r="32" spans="1:7" x14ac:dyDescent="0.25">
      <c r="A32" s="42" t="s">
        <v>20</v>
      </c>
      <c r="B32" s="42"/>
      <c r="C32" s="42"/>
      <c r="D32" s="42"/>
      <c r="E32" s="42"/>
    </row>
    <row r="33" spans="1:9" ht="30" customHeight="1" x14ac:dyDescent="0.25">
      <c r="A33" s="42" t="s">
        <v>33</v>
      </c>
      <c r="B33" s="42"/>
      <c r="C33" s="42"/>
      <c r="D33" s="42"/>
      <c r="E33" s="42"/>
      <c r="I33" s="2" t="s">
        <v>18</v>
      </c>
    </row>
    <row r="34" spans="1:9" x14ac:dyDescent="0.25">
      <c r="A34" s="42" t="s">
        <v>18</v>
      </c>
      <c r="B34" s="42"/>
      <c r="C34" s="42"/>
      <c r="D34" s="42"/>
      <c r="E34" s="42"/>
      <c r="F34" s="14"/>
      <c r="G34" s="14"/>
      <c r="H34" s="15"/>
    </row>
    <row r="35" spans="1:9" ht="30.75" customHeight="1" x14ac:dyDescent="0.25">
      <c r="A35" s="50" t="s">
        <v>5</v>
      </c>
      <c r="B35" s="50"/>
      <c r="C35" s="50"/>
      <c r="D35" s="50"/>
      <c r="E35" s="50"/>
    </row>
    <row r="36" spans="1:9" x14ac:dyDescent="0.25">
      <c r="A36" s="42" t="s">
        <v>18</v>
      </c>
      <c r="B36" s="42"/>
      <c r="C36" s="42"/>
      <c r="D36" s="42"/>
      <c r="E36" s="42"/>
    </row>
    <row r="37" spans="1:9" x14ac:dyDescent="0.25">
      <c r="A37" s="51" t="s">
        <v>50</v>
      </c>
      <c r="B37" s="51"/>
      <c r="C37" s="51"/>
      <c r="D37" s="51"/>
      <c r="E37" s="5"/>
    </row>
    <row r="38" spans="1:9" x14ac:dyDescent="0.25">
      <c r="B38" s="48" t="s">
        <v>19</v>
      </c>
      <c r="C38" s="48"/>
      <c r="D38" s="48"/>
      <c r="E38" s="6" t="s">
        <v>6</v>
      </c>
    </row>
    <row r="39" spans="1:9" x14ac:dyDescent="0.25">
      <c r="A39" s="32"/>
      <c r="B39" s="32"/>
      <c r="C39" s="32"/>
      <c r="D39" s="32"/>
      <c r="E39" s="32"/>
    </row>
    <row r="40" spans="1:9" x14ac:dyDescent="0.25">
      <c r="A40" s="51" t="s">
        <v>29</v>
      </c>
      <c r="B40" s="51"/>
      <c r="C40" s="51"/>
      <c r="D40" s="51"/>
      <c r="E40" s="5"/>
    </row>
    <row r="41" spans="1:9" x14ac:dyDescent="0.25">
      <c r="B41" s="48" t="s">
        <v>19</v>
      </c>
      <c r="C41" s="48"/>
      <c r="D41" s="48"/>
      <c r="E41" s="6" t="s">
        <v>6</v>
      </c>
    </row>
    <row r="44" spans="1:9" x14ac:dyDescent="0.25">
      <c r="A44" s="2" t="s">
        <v>40</v>
      </c>
    </row>
    <row r="45" spans="1:9" x14ac:dyDescent="0.25">
      <c r="A45" s="14" t="s">
        <v>35</v>
      </c>
    </row>
    <row r="46" spans="1:9" x14ac:dyDescent="0.25">
      <c r="A46" s="2" t="s">
        <v>42</v>
      </c>
      <c r="B46" s="22">
        <f>'3кв'!B50</f>
        <v>17452.400999999998</v>
      </c>
    </row>
    <row r="47" spans="1:9" x14ac:dyDescent="0.25">
      <c r="A47" s="19" t="s">
        <v>65</v>
      </c>
      <c r="B47" s="16"/>
    </row>
    <row r="48" spans="1:9" x14ac:dyDescent="0.25">
      <c r="A48" s="2" t="s">
        <v>36</v>
      </c>
      <c r="B48" s="24">
        <v>44348.47</v>
      </c>
    </row>
    <row r="49" spans="1:2" x14ac:dyDescent="0.25">
      <c r="A49" s="2" t="s">
        <v>44</v>
      </c>
      <c r="B49" s="24">
        <f>100*3</f>
        <v>300</v>
      </c>
    </row>
    <row r="50" spans="1:2" ht="30" x14ac:dyDescent="0.25">
      <c r="A50" s="31" t="s">
        <v>37</v>
      </c>
      <c r="B50" s="24">
        <f>E28</f>
        <v>59705.534000000007</v>
      </c>
    </row>
    <row r="51" spans="1:2" x14ac:dyDescent="0.25">
      <c r="A51" s="17" t="s">
        <v>39</v>
      </c>
      <c r="B51" s="21">
        <f>B46+B48+B49-B50</f>
        <v>2395.3369999999923</v>
      </c>
    </row>
  </sheetData>
  <mergeCells count="29">
    <mergeCell ref="A35:E35"/>
    <mergeCell ref="A36:E36"/>
    <mergeCell ref="A37:D37"/>
    <mergeCell ref="B38:D38"/>
    <mergeCell ref="A40:D40"/>
    <mergeCell ref="B41:D41"/>
    <mergeCell ref="A20:E20"/>
    <mergeCell ref="A30:E30"/>
    <mergeCell ref="A31:E31"/>
    <mergeCell ref="A32:E32"/>
    <mergeCell ref="A33:E33"/>
    <mergeCell ref="A34:E34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6" zoomScaleSheetLayoutView="100" workbookViewId="0">
      <selection activeCell="D8" sqref="D8"/>
    </sheetView>
  </sheetViews>
  <sheetFormatPr defaultRowHeight="15" x14ac:dyDescent="0.25"/>
  <cols>
    <col min="1" max="1" width="10.5703125" customWidth="1"/>
    <col min="2" max="2" width="55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4" t="s">
        <v>73</v>
      </c>
      <c r="B1" s="54"/>
      <c r="C1" s="54"/>
      <c r="D1" s="55"/>
    </row>
    <row r="2" spans="1:5" ht="15.75" x14ac:dyDescent="0.25">
      <c r="A2" s="56" t="s">
        <v>74</v>
      </c>
      <c r="B2" s="56"/>
      <c r="C2" s="56"/>
      <c r="D2" s="57"/>
    </row>
    <row r="3" spans="1:5" ht="15.75" x14ac:dyDescent="0.25">
      <c r="A3" s="56" t="s">
        <v>90</v>
      </c>
      <c r="B3" s="56"/>
      <c r="C3" s="56"/>
      <c r="D3" s="57"/>
    </row>
    <row r="4" spans="1:5" ht="15.75" x14ac:dyDescent="0.25">
      <c r="A4" s="54" t="s">
        <v>75</v>
      </c>
      <c r="B4" s="54"/>
      <c r="C4" s="54"/>
      <c r="D4" s="55"/>
    </row>
    <row r="5" spans="1:5" ht="15.75" x14ac:dyDescent="0.25">
      <c r="A5" s="58"/>
      <c r="B5" s="58"/>
      <c r="C5" s="58"/>
      <c r="D5" s="1"/>
    </row>
    <row r="6" spans="1:5" ht="15.75" x14ac:dyDescent="0.25">
      <c r="A6" s="57"/>
      <c r="B6" s="59" t="s">
        <v>76</v>
      </c>
      <c r="C6" s="60">
        <f>'1кв'!B43</f>
        <v>37647.949999999997</v>
      </c>
      <c r="D6" s="61"/>
    </row>
    <row r="7" spans="1:5" ht="15.75" x14ac:dyDescent="0.25">
      <c r="A7" s="62" t="s">
        <v>77</v>
      </c>
      <c r="B7" s="59" t="s">
        <v>78</v>
      </c>
      <c r="C7" s="60"/>
      <c r="D7" s="61"/>
    </row>
    <row r="8" spans="1:5" ht="15.75" x14ac:dyDescent="0.25">
      <c r="B8" s="63" t="s">
        <v>79</v>
      </c>
      <c r="C8" s="64">
        <f>'1кв'!B45+'2кв'!B48+'3кв'!B47+'4кв'!B48</f>
        <v>161180.79999999999</v>
      </c>
      <c r="D8" s="65"/>
    </row>
    <row r="9" spans="1:5" ht="30" x14ac:dyDescent="0.25">
      <c r="B9" s="66" t="s">
        <v>80</v>
      </c>
      <c r="C9" s="64">
        <f>'1кв'!B46+'2кв'!B49+'3кв'!B48+'4кв'!B49</f>
        <v>1200</v>
      </c>
      <c r="D9" s="65"/>
    </row>
    <row r="10" spans="1:5" ht="15.75" x14ac:dyDescent="0.25">
      <c r="A10" s="67"/>
      <c r="B10" s="63" t="s">
        <v>81</v>
      </c>
      <c r="C10" s="68">
        <f>SUM(C8:C9)</f>
        <v>162380.79999999999</v>
      </c>
      <c r="D10" s="61"/>
    </row>
    <row r="11" spans="1:5" ht="15.75" x14ac:dyDescent="0.25">
      <c r="A11" s="1"/>
      <c r="B11" s="69"/>
      <c r="C11" s="69"/>
      <c r="D11" s="70"/>
    </row>
    <row r="12" spans="1:5" ht="15.75" x14ac:dyDescent="0.25">
      <c r="A12" s="71" t="s">
        <v>82</v>
      </c>
      <c r="B12" s="23" t="s">
        <v>43</v>
      </c>
      <c r="C12" s="83">
        <f>'1кв'!E22+'2кв'!E22+'3кв'!E22+'4кв'!E22</f>
        <v>110900.406</v>
      </c>
      <c r="D12" s="70"/>
    </row>
    <row r="13" spans="1:5" ht="15.75" x14ac:dyDescent="0.25">
      <c r="A13" s="71"/>
      <c r="B13" s="7" t="s">
        <v>38</v>
      </c>
      <c r="C13" s="83">
        <f>'1кв'!E23+'2кв'!E23+'3кв'!E23+'4кв'!E23</f>
        <v>31554.852000000006</v>
      </c>
      <c r="D13" s="70"/>
    </row>
    <row r="14" spans="1:5" ht="15.75" x14ac:dyDescent="0.25">
      <c r="A14" s="1"/>
      <c r="B14" s="7" t="s">
        <v>30</v>
      </c>
      <c r="C14" s="83">
        <f>'1кв'!E24+'2кв'!E24+'3кв'!E24+'4кв'!E24</f>
        <v>5504.42</v>
      </c>
      <c r="D14" s="70"/>
      <c r="E14" s="72"/>
    </row>
    <row r="15" spans="1:5" ht="15.75" x14ac:dyDescent="0.25">
      <c r="A15" s="71"/>
      <c r="B15" s="73" t="s">
        <v>91</v>
      </c>
      <c r="C15" s="84">
        <f>'2кв'!E25+'3кв'!E25+'4кв'!E25</f>
        <v>5543.2649999999994</v>
      </c>
      <c r="D15" s="70"/>
    </row>
    <row r="16" spans="1:5" ht="15.75" x14ac:dyDescent="0.25">
      <c r="A16" s="71"/>
      <c r="B16" s="74" t="s">
        <v>83</v>
      </c>
      <c r="C16" s="84">
        <f>SUM(C18:C19)</f>
        <v>44130.47</v>
      </c>
      <c r="D16" s="70"/>
    </row>
    <row r="17" spans="1:5" ht="15.75" x14ac:dyDescent="0.25">
      <c r="A17" s="71"/>
      <c r="B17" s="74" t="s">
        <v>84</v>
      </c>
      <c r="C17" s="75"/>
      <c r="D17" s="70"/>
    </row>
    <row r="18" spans="1:5" ht="15.75" x14ac:dyDescent="0.25">
      <c r="A18" s="71"/>
      <c r="B18" s="76" t="s">
        <v>92</v>
      </c>
      <c r="C18" s="77">
        <f>'2кв'!E26</f>
        <v>24630.47</v>
      </c>
      <c r="D18" s="70"/>
    </row>
    <row r="19" spans="1:5" ht="15.75" x14ac:dyDescent="0.25">
      <c r="A19" s="71"/>
      <c r="B19" s="76" t="s">
        <v>93</v>
      </c>
      <c r="C19" s="77">
        <f>'4кв'!E26</f>
        <v>19500</v>
      </c>
      <c r="D19" s="70"/>
    </row>
    <row r="20" spans="1:5" ht="15.75" x14ac:dyDescent="0.25">
      <c r="A20" s="1"/>
      <c r="B20" s="78" t="s">
        <v>85</v>
      </c>
      <c r="C20" s="79">
        <f>SUM(C12:C16)</f>
        <v>197633.41300000003</v>
      </c>
      <c r="D20" s="70"/>
      <c r="E20" s="72"/>
    </row>
    <row r="21" spans="1:5" ht="15.75" x14ac:dyDescent="0.25">
      <c r="A21" s="1"/>
      <c r="B21" s="80" t="s">
        <v>94</v>
      </c>
      <c r="C21" s="79">
        <f>C6+C10-C20</f>
        <v>2395.3369999999704</v>
      </c>
      <c r="D21" s="70"/>
    </row>
    <row r="22" spans="1:5" ht="15.75" x14ac:dyDescent="0.25">
      <c r="A22" s="1"/>
      <c r="B22" s="62"/>
      <c r="C22" s="62"/>
      <c r="D22" s="70"/>
    </row>
    <row r="23" spans="1:5" ht="15.75" x14ac:dyDescent="0.25">
      <c r="A23" s="1"/>
      <c r="B23" s="81" t="s">
        <v>86</v>
      </c>
      <c r="C23" s="81"/>
      <c r="D23" s="70"/>
    </row>
    <row r="24" spans="1:5" ht="15.75" x14ac:dyDescent="0.25">
      <c r="A24" s="1"/>
      <c r="B24" s="81" t="s">
        <v>95</v>
      </c>
      <c r="C24" s="85">
        <v>13530</v>
      </c>
      <c r="D24" s="70"/>
    </row>
    <row r="25" spans="1:5" ht="15.75" x14ac:dyDescent="0.25">
      <c r="A25" s="1"/>
      <c r="B25" s="82" t="s">
        <v>96</v>
      </c>
      <c r="C25" s="86">
        <v>14249.36</v>
      </c>
      <c r="D25" s="70"/>
    </row>
    <row r="26" spans="1:5" ht="15.75" x14ac:dyDescent="0.25">
      <c r="A26" s="1"/>
      <c r="B26" s="81" t="s">
        <v>87</v>
      </c>
      <c r="C26" s="81">
        <f>C25-C24</f>
        <v>719.36000000000058</v>
      </c>
      <c r="D26" s="70"/>
    </row>
    <row r="27" spans="1:5" ht="15.75" x14ac:dyDescent="0.25">
      <c r="A27" s="1"/>
      <c r="B27" s="62"/>
      <c r="C27" s="62"/>
      <c r="D27" s="70"/>
    </row>
    <row r="28" spans="1:5" ht="15.75" x14ac:dyDescent="0.25">
      <c r="A28" s="1"/>
      <c r="B28" s="62"/>
      <c r="C28" s="62"/>
      <c r="D28" s="70"/>
    </row>
    <row r="29" spans="1:5" ht="15.75" x14ac:dyDescent="0.25">
      <c r="A29" s="1"/>
      <c r="B29" s="62"/>
      <c r="C29" s="62"/>
      <c r="D29" s="70"/>
    </row>
    <row r="30" spans="1:5" ht="15.75" x14ac:dyDescent="0.25">
      <c r="A30" s="1"/>
      <c r="B30" s="62"/>
      <c r="C30" s="62"/>
      <c r="D30" s="70"/>
    </row>
    <row r="31" spans="1:5" ht="15.75" x14ac:dyDescent="0.25">
      <c r="A31" s="1" t="s">
        <v>88</v>
      </c>
      <c r="B31" s="62" t="s">
        <v>97</v>
      </c>
      <c r="C31" s="62"/>
      <c r="D31" s="70"/>
    </row>
    <row r="32" spans="1:5" ht="15.75" x14ac:dyDescent="0.25">
      <c r="A32" s="1"/>
      <c r="B32" s="62" t="s">
        <v>98</v>
      </c>
      <c r="C32" s="62"/>
      <c r="D32" s="70"/>
    </row>
    <row r="33" spans="1:4" ht="15.75" x14ac:dyDescent="0.25">
      <c r="A33" s="1"/>
      <c r="B33" s="62" t="s">
        <v>99</v>
      </c>
      <c r="C33" s="62"/>
      <c r="D33" s="70"/>
    </row>
    <row r="34" spans="1:4" ht="15.75" x14ac:dyDescent="0.25">
      <c r="A34" s="1"/>
      <c r="B34" s="62"/>
      <c r="C34" s="62"/>
      <c r="D34" s="70"/>
    </row>
    <row r="35" spans="1:4" ht="15.75" x14ac:dyDescent="0.25">
      <c r="A35" s="1"/>
      <c r="B35" s="62"/>
      <c r="C35" s="62"/>
      <c r="D35" s="70"/>
    </row>
    <row r="36" spans="1:4" ht="15.75" x14ac:dyDescent="0.25">
      <c r="A36" s="1"/>
      <c r="B36" s="62" t="s">
        <v>89</v>
      </c>
      <c r="C36" s="62"/>
      <c r="D36" s="70"/>
    </row>
    <row r="37" spans="1:4" ht="15.75" x14ac:dyDescent="0.25">
      <c r="A37" s="1"/>
      <c r="B37" s="62"/>
      <c r="C37" s="62"/>
      <c r="D37" s="70"/>
    </row>
    <row r="38" spans="1:4" ht="15.75" x14ac:dyDescent="0.25">
      <c r="A38" s="1"/>
      <c r="B38" s="62"/>
      <c r="C38" s="62"/>
      <c r="D38" s="70"/>
    </row>
    <row r="39" spans="1:4" ht="15.75" x14ac:dyDescent="0.25">
      <c r="A39" s="1"/>
      <c r="B39" s="62"/>
      <c r="C39" s="62"/>
      <c r="D39" s="70"/>
    </row>
    <row r="40" spans="1:4" ht="15.75" x14ac:dyDescent="0.25">
      <c r="A40" s="1"/>
      <c r="B40" s="62"/>
      <c r="C40" s="62"/>
      <c r="D40" s="70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2024-02-14T06:31:48Z</dcterms:modified>
</cp:coreProperties>
</file>